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d2442ff4b6bdb7/001_SMS MAIN FILES/White Papers/"/>
    </mc:Choice>
  </mc:AlternateContent>
  <xr:revisionPtr revIDLastSave="0" documentId="8_{8B095D07-AB62-4FCE-9F1B-7F6D5AD579DC}" xr6:coauthVersionLast="28" xr6:coauthVersionMax="28" xr10:uidLastSave="{00000000-0000-0000-0000-000000000000}"/>
  <bookViews>
    <workbookView xWindow="480" yWindow="150" windowWidth="12435" windowHeight="3150" xr2:uid="{00000000-000D-0000-FFFF-FFFF00000000}"/>
  </bookViews>
  <sheets>
    <sheet name="HOW TO USE" sheetId="5" r:id="rId1"/>
    <sheet name="As Earned Year 1 and 2" sheetId="1" r:id="rId2"/>
    <sheet name="Advanced 9 Mo." sheetId="2" r:id="rId3"/>
    <sheet name="FE with Total Annual Income" sheetId="3" r:id="rId4"/>
    <sheet name="Marketing Appointments" sheetId="6" r:id="rId5"/>
  </sheets>
  <calcPr calcId="171027"/>
</workbook>
</file>

<file path=xl/calcChain.xml><?xml version="1.0" encoding="utf-8"?>
<calcChain xmlns="http://schemas.openxmlformats.org/spreadsheetml/2006/main">
  <c r="D6" i="3" l="1"/>
  <c r="D7" i="3" s="1"/>
  <c r="D10" i="3" s="1"/>
  <c r="D13" i="3" s="1"/>
  <c r="B10" i="2"/>
  <c r="H5" i="2" s="1"/>
  <c r="H6" i="2" s="1"/>
  <c r="I3" i="2" s="1"/>
  <c r="O4" i="2"/>
  <c r="N20" i="1"/>
  <c r="N7" i="1"/>
  <c r="E3" i="6" s="1"/>
  <c r="E8" i="6" s="1"/>
  <c r="B13" i="1"/>
  <c r="C8" i="1" s="1"/>
  <c r="E8" i="1"/>
  <c r="J8" i="1"/>
  <c r="E21" i="1"/>
  <c r="L5" i="2" l="1"/>
  <c r="L6" i="2" s="1"/>
  <c r="I5" i="2"/>
  <c r="I6" i="2" s="1"/>
  <c r="J3" i="2" s="1"/>
  <c r="B5" i="2"/>
  <c r="B6" i="2" s="1"/>
  <c r="C3" i="2" s="1"/>
  <c r="F5" i="2"/>
  <c r="F6" i="2" s="1"/>
  <c r="G3" i="2" s="1"/>
  <c r="K5" i="2"/>
  <c r="K6" i="2" s="1"/>
  <c r="G21" i="1"/>
  <c r="L8" i="1"/>
  <c r="C5" i="2"/>
  <c r="C6" i="2" s="1"/>
  <c r="D3" i="2" s="1"/>
  <c r="I21" i="1"/>
  <c r="G5" i="2"/>
  <c r="G6" i="2" s="1"/>
  <c r="H3" i="2" s="1"/>
  <c r="H21" i="1"/>
  <c r="D5" i="2"/>
  <c r="D6" i="2" s="1"/>
  <c r="E3" i="2" s="1"/>
  <c r="K21" i="1"/>
  <c r="B8" i="1"/>
  <c r="B9" i="1" s="1"/>
  <c r="C6" i="1" s="1"/>
  <c r="E5" i="2"/>
  <c r="E6" i="2" s="1"/>
  <c r="F3" i="2" s="1"/>
  <c r="M8" i="1"/>
  <c r="C13" i="2"/>
  <c r="J5" i="2"/>
  <c r="J6" i="2" s="1"/>
  <c r="K3" i="2" s="1"/>
  <c r="M5" i="2"/>
  <c r="M6" i="2" s="1"/>
  <c r="L3" i="2"/>
  <c r="C9" i="1"/>
  <c r="D6" i="1" s="1"/>
  <c r="E10" i="6"/>
  <c r="E9" i="6"/>
  <c r="M3" i="2"/>
  <c r="E19" i="3"/>
  <c r="E21" i="3"/>
  <c r="J21" i="1"/>
  <c r="L21" i="1"/>
  <c r="K8" i="1"/>
  <c r="M21" i="1"/>
  <c r="D8" i="1"/>
  <c r="B21" i="1"/>
  <c r="I8" i="1"/>
  <c r="F8" i="1"/>
  <c r="F21" i="1"/>
  <c r="G8" i="1"/>
  <c r="C21" i="1"/>
  <c r="H8" i="1"/>
  <c r="D21" i="1"/>
  <c r="D9" i="1" l="1"/>
  <c r="E6" i="1" s="1"/>
  <c r="E9" i="1" s="1"/>
  <c r="F6" i="1" s="1"/>
  <c r="F9" i="1" s="1"/>
  <c r="C15" i="2"/>
  <c r="L8" i="2" s="1"/>
  <c r="L10" i="2" s="1"/>
  <c r="C14" i="2"/>
  <c r="K8" i="2" s="1"/>
  <c r="C16" i="2"/>
  <c r="M8" i="2" s="1"/>
  <c r="M10" i="2" s="1"/>
  <c r="K10" i="2" l="1"/>
  <c r="O6" i="2"/>
  <c r="G6" i="1"/>
  <c r="G9" i="1" s="1"/>
  <c r="H6" i="1" s="1"/>
  <c r="H9" i="1" s="1"/>
  <c r="I6" i="1" s="1"/>
  <c r="I9" i="1" s="1"/>
  <c r="J6" i="1" s="1"/>
  <c r="J9" i="1" s="1"/>
  <c r="K6" i="1" s="1"/>
  <c r="K9" i="1" s="1"/>
  <c r="L6" i="1" s="1"/>
  <c r="L9" i="1" s="1"/>
  <c r="M6" i="1" s="1"/>
  <c r="M9" i="1" s="1"/>
  <c r="B19" i="1" s="1"/>
  <c r="B22" i="1" s="1"/>
  <c r="O9" i="2" l="1"/>
  <c r="O10" i="2" s="1"/>
  <c r="D21" i="3"/>
  <c r="F21" i="3" s="1"/>
  <c r="N9" i="1"/>
  <c r="C19" i="1"/>
  <c r="C22" i="1" s="1"/>
  <c r="D19" i="1" s="1"/>
  <c r="D22" i="1" s="1"/>
  <c r="E19" i="1" s="1"/>
  <c r="E22" i="1" s="1"/>
  <c r="F19" i="1" s="1"/>
  <c r="F22" i="1" s="1"/>
  <c r="G19" i="1" s="1"/>
  <c r="G22" i="1" s="1"/>
  <c r="H19" i="1" s="1"/>
  <c r="H22" i="1" s="1"/>
  <c r="I19" i="1" s="1"/>
  <c r="I22" i="1" s="1"/>
  <c r="J19" i="1" s="1"/>
  <c r="J22" i="1" s="1"/>
  <c r="K19" i="1" s="1"/>
  <c r="K22" i="1" s="1"/>
  <c r="L19" i="1" s="1"/>
  <c r="L22" i="1" s="1"/>
  <c r="M19" i="1" s="1"/>
  <c r="M22" i="1" s="1"/>
  <c r="G21" i="3" l="1"/>
  <c r="H21" i="3"/>
  <c r="N22" i="1"/>
  <c r="D19" i="3"/>
  <c r="F19" i="3" s="1"/>
  <c r="N12" i="1"/>
  <c r="N13" i="1" s="1"/>
  <c r="G19" i="3" l="1"/>
  <c r="H19" i="3"/>
</calcChain>
</file>

<file path=xl/sharedStrings.xml><?xml version="1.0" encoding="utf-8"?>
<sst xmlns="http://schemas.openxmlformats.org/spreadsheetml/2006/main" count="115" uniqueCount="68">
  <si>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</si>
  <si>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</si>
  <si>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</si>
  <si>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</si>
  <si>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</si>
  <si>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</si>
  <si>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</si>
  <si>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</si>
  <si>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</si>
  <si>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</si>
  <si>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</si>
  <si>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</si>
  <si>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Carry Over</t>
  </si>
  <si>
    <t>Total Sales</t>
  </si>
  <si>
    <t>Comm</t>
  </si>
  <si>
    <t xml:space="preserve">Total  </t>
  </si>
  <si>
    <t>Average Prem</t>
  </si>
  <si>
    <t>Commission</t>
  </si>
  <si>
    <t>Totals</t>
  </si>
  <si>
    <t>Goal</t>
  </si>
  <si>
    <t>Total Comm</t>
  </si>
  <si>
    <t>Diff</t>
  </si>
  <si>
    <t>Medicare Supplement Projected Income Chart</t>
  </si>
  <si>
    <t>Year 1</t>
  </si>
  <si>
    <t>Year 2</t>
  </si>
  <si>
    <t>8 policies</t>
  </si>
  <si>
    <t>Per Month</t>
  </si>
  <si>
    <t>1 Month</t>
  </si>
  <si>
    <t>2 Month</t>
  </si>
  <si>
    <t>3 Month</t>
  </si>
  <si>
    <t>Total</t>
  </si>
  <si>
    <t>Monthly Premium</t>
  </si>
  <si>
    <t>Total Commission</t>
  </si>
  <si>
    <t>Advance 9 months</t>
  </si>
  <si>
    <t>Average Sales per month</t>
  </si>
  <si>
    <t>Total Monthly Income</t>
  </si>
  <si>
    <t>Total yearly income</t>
  </si>
  <si>
    <t>FINAL EXPENSE ADDITIONAL INCOME</t>
  </si>
  <si>
    <t>With FE and Prior Examples</t>
  </si>
  <si>
    <t>As Earned</t>
  </si>
  <si>
    <t>Supp</t>
  </si>
  <si>
    <t>FE</t>
  </si>
  <si>
    <t>Advanced</t>
  </si>
  <si>
    <t>TOTAL 1st YEAR INCOME</t>
  </si>
  <si>
    <t>Thank you for downloading the Medicare Supplement and Final Expense income worksheets.</t>
  </si>
  <si>
    <t>HOW TO USE</t>
  </si>
  <si>
    <t>Change any number in a light blue box.  The worksheet will automatically recalculate to reflect the new input.</t>
  </si>
  <si>
    <t>changes to applied to year 1.</t>
  </si>
  <si>
    <t>Residual income will not take place until month 10 (October).  Calculations can be factored under</t>
  </si>
  <si>
    <t xml:space="preserve">residual income.  </t>
  </si>
  <si>
    <t>listed.  The average sales per month is split incase you have 2 different averages per year to work off of.</t>
  </si>
  <si>
    <t>If you prefer one average, then you can simply use one side (above the total yearly income) to calculate your income.</t>
  </si>
  <si>
    <t>For advanced users, the spreadsheet is not locked in any way so you can fully customize to your liking.</t>
  </si>
  <si>
    <t>Enjoy the projections!</t>
  </si>
  <si>
    <t>Michael Gattorna</t>
  </si>
  <si>
    <r>
      <rPr>
        <b/>
        <sz val="11"/>
        <color indexed="8"/>
        <rFont val="Calibri"/>
        <family val="2"/>
      </rPr>
      <t>The First Tab</t>
    </r>
    <r>
      <rPr>
        <sz val="11"/>
        <color theme="1"/>
        <rFont val="Calibri"/>
        <family val="2"/>
        <scheme val="minor"/>
      </rPr>
      <t xml:space="preserve"> - As Earned Year 1 and 2 reflect income if you are being paid as earned.  Year 2 will auto calculate to any</t>
    </r>
  </si>
  <si>
    <r>
      <rPr>
        <b/>
        <sz val="11"/>
        <color indexed="8"/>
        <rFont val="Calibri"/>
        <family val="2"/>
      </rPr>
      <t>The Second Tab</t>
    </r>
    <r>
      <rPr>
        <sz val="11"/>
        <color theme="1"/>
        <rFont val="Calibri"/>
        <family val="2"/>
        <scheme val="minor"/>
      </rPr>
      <t xml:space="preserve"> - Advanced 9 mo. Reflects if you were to be paid with a 9 month commission advance.  </t>
    </r>
  </si>
  <si>
    <r>
      <rPr>
        <b/>
        <sz val="11"/>
        <color indexed="8"/>
        <rFont val="Calibri"/>
        <family val="2"/>
      </rPr>
      <t>The Third Tab</t>
    </r>
    <r>
      <rPr>
        <sz val="11"/>
        <color theme="1"/>
        <rFont val="Calibri"/>
        <family val="2"/>
        <scheme val="minor"/>
      </rPr>
      <t xml:space="preserve"> - FE with Total Income totals the As Earned and Advanced worksheets along with the FE calculations </t>
    </r>
  </si>
  <si>
    <t>mike.gattorna@smsteam.net</t>
  </si>
  <si>
    <t>Residual*</t>
  </si>
  <si>
    <t>*RESIDUAL INCOME</t>
  </si>
  <si>
    <t>NOTE:  If you make a mistake, you can use press CTRL+Z to go back one step</t>
  </si>
  <si>
    <t>Marketing</t>
  </si>
  <si>
    <t>Your Closing Ratio</t>
  </si>
  <si>
    <t>Total Number of Sales</t>
  </si>
  <si>
    <t>From previous  worksheet year one</t>
  </si>
  <si>
    <t>Total Number of Appointments Needed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</si>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</sst>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Fill="1" applyBorder="1"/>
    <xf numFmtId="6" fontId="0" fillId="0" borderId="0" xfId="0" applyNumberFormat="1"/>
    <xf numFmtId="164" fontId="0" fillId="2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0" fontId="3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6" fontId="0" fillId="0" borderId="2" xfId="0" applyNumberFormat="1" applyBorder="1"/>
    <xf numFmtId="165" fontId="0" fillId="0" borderId="0" xfId="0" applyNumberFormat="1"/>
    <xf numFmtId="0" fontId="0" fillId="0" borderId="2" xfId="0" applyBorder="1" applyAlignment="1">
      <alignment horizontal="center"/>
    </xf>
    <xf numFmtId="6" fontId="0" fillId="0" borderId="3" xfId="0" applyNumberFormat="1" applyFill="1" applyBorder="1" applyAlignment="1">
      <alignment horizontal="center"/>
    </xf>
    <xf numFmtId="6" fontId="0" fillId="0" borderId="4" xfId="0" applyNumberFormat="1" applyBorder="1"/>
    <xf numFmtId="9" fontId="0" fillId="4" borderId="5" xfId="0" applyNumberFormat="1" applyFill="1" applyBorder="1"/>
    <xf numFmtId="164" fontId="0" fillId="4" borderId="5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6" fontId="0" fillId="4" borderId="5" xfId="0" applyNumberFormat="1" applyFill="1" applyBorder="1"/>
    <xf numFmtId="0" fontId="0" fillId="5" borderId="0" xfId="0" applyFill="1"/>
    <xf numFmtId="0" fontId="0" fillId="5" borderId="4" xfId="0" applyFill="1" applyBorder="1"/>
    <xf numFmtId="0" fontId="0" fillId="6" borderId="0" xfId="0" applyFill="1"/>
    <xf numFmtId="0" fontId="3" fillId="0" borderId="2" xfId="0" applyFont="1" applyBorder="1"/>
    <xf numFmtId="0" fontId="2" fillId="0" borderId="0" xfId="1"/>
    <xf numFmtId="0" fontId="4" fillId="0" borderId="0" xfId="0" applyFont="1"/>
    <xf numFmtId="0" fontId="0" fillId="7" borderId="0" xfId="0" applyFill="1" applyBorder="1"/>
    <xf numFmtId="6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/>
    <xf numFmtId="1" fontId="0" fillId="0" borderId="0" xfId="0" applyNumberFormat="1" applyFont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209550</xdr:rowOff>
    </xdr:from>
    <xdr:to>
      <xdr:col>5</xdr:col>
      <xdr:colOff>330333</xdr:colOff>
      <xdr:row>2</xdr:row>
      <xdr:rowOff>83059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AD2AD5-3937-481E-AF79-527F46D26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9550"/>
          <a:ext cx="3121158" cy="521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22</xdr:row>
      <xdr:rowOff>1</xdr:rowOff>
    </xdr:from>
    <xdr:to>
      <xdr:col>1</xdr:col>
      <xdr:colOff>476251</xdr:colOff>
      <xdr:row>27</xdr:row>
      <xdr:rowOff>133351</xdr:rowOff>
    </xdr:to>
    <xdr:pic>
      <xdr:nvPicPr>
        <xdr:cNvPr id="3" name="Picture 2" descr="SMSu_BrandID_2tone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105276"/>
          <a:ext cx="10858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.gattorna@smsteam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E25" sqref="E25"/>
    </sheetView>
  </sheetViews>
  <sheetFormatPr defaultRowHeight="15" x14ac:dyDescent="0.25"/>
  <cols>
    <col min="4" max="4" width="7.28515625" customWidth="1"/>
  </cols>
  <sheetData>
    <row r="1" spans="1:4" ht="36" x14ac:dyDescent="0.55000000000000004">
      <c r="A1" s="30"/>
    </row>
    <row r="4" spans="1:4" x14ac:dyDescent="0.25">
      <c r="A4" t="s">
        <v>44</v>
      </c>
    </row>
    <row r="6" spans="1:4" x14ac:dyDescent="0.25">
      <c r="A6" s="28" t="s">
        <v>45</v>
      </c>
      <c r="B6" s="11"/>
      <c r="C6" s="11"/>
      <c r="D6" s="11"/>
    </row>
    <row r="8" spans="1:4" x14ac:dyDescent="0.25">
      <c r="A8" t="s">
        <v>46</v>
      </c>
      <c r="C8" s="27"/>
      <c r="D8" s="27"/>
    </row>
    <row r="10" spans="1:4" x14ac:dyDescent="0.25">
      <c r="A10" t="s">
        <v>55</v>
      </c>
    </row>
    <row r="11" spans="1:4" x14ac:dyDescent="0.25">
      <c r="A11" t="s">
        <v>47</v>
      </c>
    </row>
    <row r="13" spans="1:4" x14ac:dyDescent="0.25">
      <c r="A13" t="s">
        <v>56</v>
      </c>
    </row>
    <row r="14" spans="1:4" x14ac:dyDescent="0.25">
      <c r="A14" t="s">
        <v>48</v>
      </c>
    </row>
    <row r="15" spans="1:4" x14ac:dyDescent="0.25">
      <c r="A15" t="s">
        <v>49</v>
      </c>
    </row>
    <row r="17" spans="1:1" x14ac:dyDescent="0.25">
      <c r="A17" t="s">
        <v>57</v>
      </c>
    </row>
    <row r="18" spans="1:1" x14ac:dyDescent="0.25">
      <c r="A18" t="s">
        <v>50</v>
      </c>
    </row>
    <row r="19" spans="1:1" x14ac:dyDescent="0.25">
      <c r="A19" t="s">
        <v>51</v>
      </c>
    </row>
    <row r="21" spans="1:1" x14ac:dyDescent="0.25">
      <c r="A21" t="s">
        <v>52</v>
      </c>
    </row>
    <row r="23" spans="1:1" x14ac:dyDescent="0.25">
      <c r="A23" t="s">
        <v>61</v>
      </c>
    </row>
    <row r="25" spans="1:1" x14ac:dyDescent="0.25">
      <c r="A25" t="s">
        <v>53</v>
      </c>
    </row>
    <row r="27" spans="1:1" x14ac:dyDescent="0.25">
      <c r="A27" t="s">
        <v>54</v>
      </c>
    </row>
    <row r="28" spans="1:1" x14ac:dyDescent="0.25">
      <c r="A28" s="29" t="s">
        <v>58</v>
      </c>
    </row>
  </sheetData>
  <hyperlinks>
    <hyperlink ref="A28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2"/>
  <sheetViews>
    <sheetView workbookViewId="0">
      <selection activeCell="M22" sqref="M22"/>
    </sheetView>
  </sheetViews>
  <sheetFormatPr defaultRowHeight="15" x14ac:dyDescent="0.25"/>
  <cols>
    <col min="1" max="1" width="14.7109375" customWidth="1"/>
    <col min="14" max="14" width="12.42578125" customWidth="1"/>
  </cols>
  <sheetData>
    <row r="3" spans="1:14" x14ac:dyDescent="0.25">
      <c r="A3" t="s">
        <v>22</v>
      </c>
    </row>
    <row r="4" spans="1:14" x14ac:dyDescent="0.25">
      <c r="A4" s="8" t="s">
        <v>23</v>
      </c>
    </row>
    <row r="5" spans="1:14" ht="15.75" thickBo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3" t="s">
        <v>18</v>
      </c>
    </row>
    <row r="6" spans="1:14" ht="15.75" thickBot="1" x14ac:dyDescent="0.3">
      <c r="A6" t="s">
        <v>12</v>
      </c>
      <c r="C6" s="2">
        <f t="shared" ref="C6:M6" si="0">B9</f>
        <v>224</v>
      </c>
      <c r="D6" s="2">
        <f t="shared" si="0"/>
        <v>448</v>
      </c>
      <c r="E6" s="2">
        <f t="shared" si="0"/>
        <v>672</v>
      </c>
      <c r="F6" s="2">
        <f t="shared" si="0"/>
        <v>1008</v>
      </c>
      <c r="G6" s="2">
        <f t="shared" si="0"/>
        <v>1344</v>
      </c>
      <c r="H6" s="2">
        <f t="shared" si="0"/>
        <v>1680</v>
      </c>
      <c r="I6" s="2">
        <f t="shared" si="0"/>
        <v>2016</v>
      </c>
      <c r="J6" s="2">
        <f t="shared" si="0"/>
        <v>2352</v>
      </c>
      <c r="K6" s="2">
        <f t="shared" si="0"/>
        <v>2688</v>
      </c>
      <c r="L6" s="2">
        <f t="shared" si="0"/>
        <v>3024</v>
      </c>
      <c r="M6" s="2">
        <f t="shared" si="0"/>
        <v>3360</v>
      </c>
    </row>
    <row r="7" spans="1:14" ht="15.75" thickBot="1" x14ac:dyDescent="0.3">
      <c r="A7" t="s">
        <v>13</v>
      </c>
      <c r="B7" s="21">
        <v>8</v>
      </c>
      <c r="C7" s="22">
        <v>8</v>
      </c>
      <c r="D7" s="22">
        <v>8</v>
      </c>
      <c r="E7" s="22">
        <v>12</v>
      </c>
      <c r="F7" s="22">
        <v>12</v>
      </c>
      <c r="G7" s="22">
        <v>12</v>
      </c>
      <c r="H7" s="22">
        <v>12</v>
      </c>
      <c r="I7" s="22">
        <v>12</v>
      </c>
      <c r="J7" s="22">
        <v>12</v>
      </c>
      <c r="K7" s="22">
        <v>12</v>
      </c>
      <c r="L7" s="22">
        <v>12</v>
      </c>
      <c r="M7" s="23">
        <v>12</v>
      </c>
      <c r="N7">
        <f>SUM(B7:M7)</f>
        <v>132</v>
      </c>
    </row>
    <row r="8" spans="1:14" x14ac:dyDescent="0.25">
      <c r="A8" t="s">
        <v>14</v>
      </c>
      <c r="B8" s="2">
        <f>SUM(B7*B13)</f>
        <v>224</v>
      </c>
      <c r="C8" s="2">
        <f>SUM(C7*B13)</f>
        <v>224</v>
      </c>
      <c r="D8" s="2">
        <f>SUM(D7*B13)</f>
        <v>224</v>
      </c>
      <c r="E8" s="2">
        <f>SUM(E7*B13)</f>
        <v>336</v>
      </c>
      <c r="F8" s="2">
        <f>SUM(F7*B13)</f>
        <v>336</v>
      </c>
      <c r="G8" s="2">
        <f>SUM(G7*B13)</f>
        <v>336</v>
      </c>
      <c r="H8" s="2">
        <f>SUM(H7*B13)</f>
        <v>336</v>
      </c>
      <c r="I8" s="2">
        <f>SUM(I7*B13)</f>
        <v>336</v>
      </c>
      <c r="J8" s="2">
        <f>SUM(J7*B13)</f>
        <v>336</v>
      </c>
      <c r="K8" s="2">
        <f>SUM(K7*B13)</f>
        <v>336</v>
      </c>
      <c r="L8" s="2">
        <f>SUM(L7*B13)</f>
        <v>336</v>
      </c>
      <c r="M8" s="2">
        <f>SUM(M7*B13)</f>
        <v>336</v>
      </c>
    </row>
    <row r="9" spans="1:14" x14ac:dyDescent="0.25">
      <c r="A9" t="s">
        <v>15</v>
      </c>
      <c r="B9" s="2">
        <f t="shared" ref="B9:M9" si="1">SUM(B6+B8)</f>
        <v>224</v>
      </c>
      <c r="C9" s="2">
        <f t="shared" si="1"/>
        <v>448</v>
      </c>
      <c r="D9" s="2">
        <f t="shared" si="1"/>
        <v>672</v>
      </c>
      <c r="E9" s="2">
        <f t="shared" si="1"/>
        <v>1008</v>
      </c>
      <c r="F9" s="2">
        <f t="shared" si="1"/>
        <v>1344</v>
      </c>
      <c r="G9" s="2">
        <f t="shared" si="1"/>
        <v>1680</v>
      </c>
      <c r="H9" s="2">
        <f t="shared" si="1"/>
        <v>2016</v>
      </c>
      <c r="I9" s="2">
        <f t="shared" si="1"/>
        <v>2352</v>
      </c>
      <c r="J9" s="2">
        <f t="shared" si="1"/>
        <v>2688</v>
      </c>
      <c r="K9" s="2">
        <f t="shared" si="1"/>
        <v>3024</v>
      </c>
      <c r="L9" s="2">
        <f t="shared" si="1"/>
        <v>3360</v>
      </c>
      <c r="M9" s="2">
        <f t="shared" si="1"/>
        <v>3696</v>
      </c>
      <c r="N9" s="5">
        <f>SUM(B9:M9)</f>
        <v>22512</v>
      </c>
    </row>
    <row r="10" spans="1:14" ht="15.75" thickBot="1" x14ac:dyDescent="0.3"/>
    <row r="11" spans="1:14" ht="15.75" thickBot="1" x14ac:dyDescent="0.3">
      <c r="A11" s="19" t="s">
        <v>16</v>
      </c>
      <c r="B11" s="18">
        <v>175</v>
      </c>
      <c r="M11" t="s">
        <v>19</v>
      </c>
      <c r="N11" s="6">
        <v>100000</v>
      </c>
    </row>
    <row r="12" spans="1:14" ht="15.75" thickBot="1" x14ac:dyDescent="0.3">
      <c r="A12" s="19" t="s">
        <v>17</v>
      </c>
      <c r="B12" s="17">
        <v>0.16</v>
      </c>
      <c r="M12" t="s">
        <v>20</v>
      </c>
      <c r="N12" s="5">
        <f>N9</f>
        <v>22512</v>
      </c>
    </row>
    <row r="13" spans="1:14" x14ac:dyDescent="0.25">
      <c r="A13" s="19"/>
      <c r="B13" s="20">
        <f>SUM(B11*B12)</f>
        <v>28</v>
      </c>
      <c r="E13" s="2"/>
      <c r="M13" t="s">
        <v>21</v>
      </c>
      <c r="N13" s="7">
        <f>SUM(N11-N12)</f>
        <v>77488</v>
      </c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7" spans="1:14" x14ac:dyDescent="0.25">
      <c r="A17" s="8" t="s">
        <v>24</v>
      </c>
    </row>
    <row r="18" spans="1:14" ht="15.75" thickBot="1" x14ac:dyDescent="0.3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3" t="s">
        <v>18</v>
      </c>
    </row>
    <row r="19" spans="1:14" ht="15.75" thickBot="1" x14ac:dyDescent="0.3">
      <c r="A19" t="s">
        <v>12</v>
      </c>
      <c r="B19" s="2">
        <f>M9</f>
        <v>3696</v>
      </c>
      <c r="C19" s="2">
        <f t="shared" ref="C19:M19" si="2">B22</f>
        <v>3920</v>
      </c>
      <c r="D19" s="2">
        <f t="shared" si="2"/>
        <v>4144</v>
      </c>
      <c r="E19" s="2">
        <f t="shared" si="2"/>
        <v>4368</v>
      </c>
      <c r="F19" s="2">
        <f t="shared" si="2"/>
        <v>4592</v>
      </c>
      <c r="G19" s="2">
        <f t="shared" si="2"/>
        <v>4816</v>
      </c>
      <c r="H19" s="2">
        <f t="shared" si="2"/>
        <v>5040</v>
      </c>
      <c r="I19" s="2">
        <f t="shared" si="2"/>
        <v>5264</v>
      </c>
      <c r="J19" s="2">
        <f t="shared" si="2"/>
        <v>5488</v>
      </c>
      <c r="K19" s="2">
        <f t="shared" si="2"/>
        <v>5712</v>
      </c>
      <c r="L19" s="2">
        <f t="shared" si="2"/>
        <v>5936</v>
      </c>
      <c r="M19" s="2">
        <f t="shared" si="2"/>
        <v>6160</v>
      </c>
    </row>
    <row r="20" spans="1:14" ht="15.75" thickBot="1" x14ac:dyDescent="0.3">
      <c r="A20" t="s">
        <v>13</v>
      </c>
      <c r="B20" s="21">
        <v>8</v>
      </c>
      <c r="C20" s="22">
        <v>8</v>
      </c>
      <c r="D20" s="22">
        <v>8</v>
      </c>
      <c r="E20" s="22">
        <v>8</v>
      </c>
      <c r="F20" s="22">
        <v>8</v>
      </c>
      <c r="G20" s="22">
        <v>8</v>
      </c>
      <c r="H20" s="22">
        <v>8</v>
      </c>
      <c r="I20" s="22">
        <v>8</v>
      </c>
      <c r="J20" s="22">
        <v>8</v>
      </c>
      <c r="K20" s="22">
        <v>8</v>
      </c>
      <c r="L20" s="22">
        <v>8</v>
      </c>
      <c r="M20" s="23">
        <v>8</v>
      </c>
      <c r="N20">
        <f>SUM(B20:M20)</f>
        <v>96</v>
      </c>
    </row>
    <row r="21" spans="1:14" x14ac:dyDescent="0.25">
      <c r="A21" t="s">
        <v>14</v>
      </c>
      <c r="B21" s="2">
        <f>SUM(B20*B13)</f>
        <v>224</v>
      </c>
      <c r="C21" s="2">
        <f>SUM(B13*C20)</f>
        <v>224</v>
      </c>
      <c r="D21" s="2">
        <f>SUM(D20*B13)</f>
        <v>224</v>
      </c>
      <c r="E21" s="2">
        <f>SUM(E20*B13)</f>
        <v>224</v>
      </c>
      <c r="F21" s="2">
        <f>SUM(F20*B13)</f>
        <v>224</v>
      </c>
      <c r="G21" s="2">
        <f>SUM(G20*B13)</f>
        <v>224</v>
      </c>
      <c r="H21" s="2">
        <f>SUM(H20*B13)</f>
        <v>224</v>
      </c>
      <c r="I21" s="2">
        <f>SUM(I20*B13)</f>
        <v>224</v>
      </c>
      <c r="J21" s="2">
        <f>SUM(B13*J20)</f>
        <v>224</v>
      </c>
      <c r="K21" s="2">
        <f>SUM(K20*B13)</f>
        <v>224</v>
      </c>
      <c r="L21" s="2">
        <f>SUM(L20*B13)</f>
        <v>224</v>
      </c>
      <c r="M21" s="2">
        <f>SUM(M20*B13)</f>
        <v>224</v>
      </c>
    </row>
    <row r="22" spans="1:14" x14ac:dyDescent="0.25">
      <c r="A22" t="s">
        <v>15</v>
      </c>
      <c r="B22" s="2">
        <f t="shared" ref="B22:M22" si="3">SUM(B19+B21)</f>
        <v>3920</v>
      </c>
      <c r="C22" s="2">
        <f t="shared" si="3"/>
        <v>4144</v>
      </c>
      <c r="D22" s="2">
        <f t="shared" si="3"/>
        <v>4368</v>
      </c>
      <c r="E22" s="2">
        <f t="shared" si="3"/>
        <v>4592</v>
      </c>
      <c r="F22" s="2">
        <f t="shared" si="3"/>
        <v>4816</v>
      </c>
      <c r="G22" s="2">
        <f t="shared" si="3"/>
        <v>5040</v>
      </c>
      <c r="H22" s="2">
        <f t="shared" si="3"/>
        <v>5264</v>
      </c>
      <c r="I22" s="2">
        <f t="shared" si="3"/>
        <v>5488</v>
      </c>
      <c r="J22" s="2">
        <f t="shared" si="3"/>
        <v>5712</v>
      </c>
      <c r="K22" s="2">
        <f t="shared" si="3"/>
        <v>5936</v>
      </c>
      <c r="L22" s="2">
        <f t="shared" si="3"/>
        <v>6160</v>
      </c>
      <c r="M22" s="2">
        <f t="shared" si="3"/>
        <v>6384</v>
      </c>
      <c r="N22" s="5">
        <f>SUM(B22:M22)</f>
        <v>61824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B18" sqref="B18"/>
    </sheetView>
  </sheetViews>
  <sheetFormatPr defaultRowHeight="15" x14ac:dyDescent="0.25"/>
  <cols>
    <col min="1" max="1" width="13.5703125" bestFit="1" customWidth="1"/>
    <col min="13" max="13" width="11.5703125" bestFit="1" customWidth="1"/>
    <col min="14" max="14" width="11.5703125" customWidth="1"/>
    <col min="15" max="15" width="10.140625" bestFit="1" customWidth="1"/>
  </cols>
  <sheetData>
    <row r="1" spans="1:15" x14ac:dyDescent="0.25">
      <c r="A1" s="8" t="s">
        <v>23</v>
      </c>
    </row>
    <row r="2" spans="1:15" ht="15.7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0"/>
      <c r="O2" s="3" t="s">
        <v>18</v>
      </c>
    </row>
    <row r="3" spans="1:15" ht="15.75" thickBot="1" x14ac:dyDescent="0.3">
      <c r="A3" t="s">
        <v>12</v>
      </c>
      <c r="C3" s="2">
        <f t="shared" ref="C3:M3" si="0">B6</f>
        <v>2016</v>
      </c>
      <c r="D3" s="2">
        <f t="shared" si="0"/>
        <v>2016</v>
      </c>
      <c r="E3" s="2">
        <f t="shared" si="0"/>
        <v>2016</v>
      </c>
      <c r="F3" s="2">
        <f t="shared" si="0"/>
        <v>3024</v>
      </c>
      <c r="G3" s="2">
        <f t="shared" si="0"/>
        <v>3024</v>
      </c>
      <c r="H3" s="2">
        <f t="shared" si="0"/>
        <v>3024</v>
      </c>
      <c r="I3" s="2">
        <f t="shared" si="0"/>
        <v>3024</v>
      </c>
      <c r="J3" s="2">
        <f t="shared" si="0"/>
        <v>3024</v>
      </c>
      <c r="K3" s="2">
        <f t="shared" si="0"/>
        <v>3024</v>
      </c>
      <c r="L3" s="2">
        <f t="shared" si="0"/>
        <v>3024</v>
      </c>
      <c r="M3" s="2">
        <f t="shared" si="0"/>
        <v>3024</v>
      </c>
      <c r="N3" s="2"/>
    </row>
    <row r="4" spans="1:15" ht="15.75" thickBot="1" x14ac:dyDescent="0.3">
      <c r="A4" t="s">
        <v>13</v>
      </c>
      <c r="B4" s="21">
        <v>8</v>
      </c>
      <c r="C4" s="22">
        <v>8</v>
      </c>
      <c r="D4" s="22">
        <v>8</v>
      </c>
      <c r="E4" s="22">
        <v>12</v>
      </c>
      <c r="F4" s="22">
        <v>12</v>
      </c>
      <c r="G4" s="22">
        <v>12</v>
      </c>
      <c r="H4" s="22">
        <v>12</v>
      </c>
      <c r="I4" s="22">
        <v>12</v>
      </c>
      <c r="J4" s="22">
        <v>12</v>
      </c>
      <c r="K4" s="22">
        <v>12</v>
      </c>
      <c r="L4" s="22">
        <v>12</v>
      </c>
      <c r="M4" s="23">
        <v>12</v>
      </c>
      <c r="O4">
        <f>SUM(B4:M4)</f>
        <v>132</v>
      </c>
    </row>
    <row r="5" spans="1:15" x14ac:dyDescent="0.25">
      <c r="A5" t="s">
        <v>14</v>
      </c>
      <c r="B5" s="2">
        <f>SUM((B4*B10*9))</f>
        <v>2016</v>
      </c>
      <c r="C5" s="2">
        <f>SUM(C4*B10)*9</f>
        <v>2016</v>
      </c>
      <c r="D5" s="2">
        <f>SUM(D4*B10)*9</f>
        <v>2016</v>
      </c>
      <c r="E5" s="2">
        <f>SUM(E4*B10)*9</f>
        <v>3024</v>
      </c>
      <c r="F5" s="2">
        <f>SUM(F4*B10)*9</f>
        <v>3024</v>
      </c>
      <c r="G5" s="2">
        <f>SUM(G4*B10)*9</f>
        <v>3024</v>
      </c>
      <c r="H5" s="2">
        <f>SUM(H4*B10)*9</f>
        <v>3024</v>
      </c>
      <c r="I5" s="2">
        <f>SUM(I4*B10)*9</f>
        <v>3024</v>
      </c>
      <c r="J5" s="2">
        <f>SUM(J4*B10)*9</f>
        <v>3024</v>
      </c>
      <c r="K5" s="2">
        <f>SUM(K4*B10)*9</f>
        <v>3024</v>
      </c>
      <c r="L5" s="2">
        <f>SUM(L4*B10)*9</f>
        <v>3024</v>
      </c>
      <c r="M5" s="2">
        <f>SUM(M4*B10)*9</f>
        <v>3024</v>
      </c>
      <c r="N5" s="2"/>
    </row>
    <row r="6" spans="1:15" x14ac:dyDescent="0.25">
      <c r="A6" t="s">
        <v>15</v>
      </c>
      <c r="B6" s="2">
        <f>SUM(B3+B5)</f>
        <v>2016</v>
      </c>
      <c r="C6" s="2">
        <f t="shared" ref="C6:M6" si="1">C5</f>
        <v>2016</v>
      </c>
      <c r="D6" s="2">
        <f t="shared" si="1"/>
        <v>2016</v>
      </c>
      <c r="E6" s="2">
        <f t="shared" si="1"/>
        <v>3024</v>
      </c>
      <c r="F6" s="2">
        <f t="shared" si="1"/>
        <v>3024</v>
      </c>
      <c r="G6" s="2">
        <f t="shared" si="1"/>
        <v>3024</v>
      </c>
      <c r="H6" s="2">
        <f t="shared" si="1"/>
        <v>3024</v>
      </c>
      <c r="I6" s="2">
        <f t="shared" si="1"/>
        <v>3024</v>
      </c>
      <c r="J6" s="2">
        <f t="shared" si="1"/>
        <v>3024</v>
      </c>
      <c r="K6" s="2">
        <f t="shared" si="1"/>
        <v>3024</v>
      </c>
      <c r="L6" s="2">
        <f t="shared" si="1"/>
        <v>3024</v>
      </c>
      <c r="M6" s="2">
        <f t="shared" si="1"/>
        <v>3024</v>
      </c>
      <c r="N6" s="2"/>
      <c r="O6" s="5">
        <f>SUM(B6:M6)+K8+L8+M8</f>
        <v>34608</v>
      </c>
    </row>
    <row r="7" spans="1:15" ht="15.75" thickBot="1" x14ac:dyDescent="0.3">
      <c r="K7" t="s">
        <v>59</v>
      </c>
      <c r="L7" t="s">
        <v>59</v>
      </c>
      <c r="M7" t="s">
        <v>59</v>
      </c>
    </row>
    <row r="8" spans="1:15" ht="15.75" thickBot="1" x14ac:dyDescent="0.3">
      <c r="A8" s="19" t="s">
        <v>16</v>
      </c>
      <c r="B8" s="18">
        <v>175</v>
      </c>
      <c r="K8" s="2">
        <f>C14</f>
        <v>224</v>
      </c>
      <c r="L8" s="2">
        <f>C15</f>
        <v>448</v>
      </c>
      <c r="M8" s="2">
        <f>C16</f>
        <v>672</v>
      </c>
      <c r="N8" t="s">
        <v>19</v>
      </c>
      <c r="O8" s="6">
        <v>100000</v>
      </c>
    </row>
    <row r="9" spans="1:15" ht="15.75" thickBot="1" x14ac:dyDescent="0.3">
      <c r="A9" s="19" t="s">
        <v>17</v>
      </c>
      <c r="B9" s="17">
        <v>0.16</v>
      </c>
      <c r="K9" t="s">
        <v>30</v>
      </c>
      <c r="L9" t="s">
        <v>30</v>
      </c>
      <c r="M9" t="s">
        <v>30</v>
      </c>
      <c r="N9" t="s">
        <v>20</v>
      </c>
      <c r="O9" s="5">
        <f>O6</f>
        <v>34608</v>
      </c>
    </row>
    <row r="10" spans="1:15" x14ac:dyDescent="0.25">
      <c r="A10" s="19"/>
      <c r="B10" s="20">
        <f>SUM(B8*B9)</f>
        <v>28</v>
      </c>
      <c r="E10" s="2"/>
      <c r="K10" s="2">
        <f>SUM(K6+K8)</f>
        <v>3248</v>
      </c>
      <c r="L10" s="2">
        <f>SUM(L6+L8)</f>
        <v>3472</v>
      </c>
      <c r="M10" s="2">
        <f>SUM(M6+M8)</f>
        <v>3696</v>
      </c>
      <c r="N10" t="s">
        <v>21</v>
      </c>
      <c r="O10" s="7">
        <f>SUM(O8-O9)</f>
        <v>65392</v>
      </c>
    </row>
    <row r="12" spans="1:15" x14ac:dyDescent="0.25">
      <c r="A12" s="11" t="s">
        <v>60</v>
      </c>
      <c r="B12" s="11"/>
      <c r="C12" s="11"/>
      <c r="D12" s="11"/>
    </row>
    <row r="13" spans="1:15" x14ac:dyDescent="0.25">
      <c r="B13" t="s">
        <v>25</v>
      </c>
      <c r="C13" s="2">
        <f>SUM(B10*8)</f>
        <v>224</v>
      </c>
      <c r="D13" t="s">
        <v>26</v>
      </c>
    </row>
    <row r="14" spans="1:15" x14ac:dyDescent="0.25">
      <c r="B14" t="s">
        <v>27</v>
      </c>
      <c r="C14" s="2">
        <f>SUM(C13*1)</f>
        <v>224</v>
      </c>
    </row>
    <row r="15" spans="1:15" x14ac:dyDescent="0.25">
      <c r="B15" t="s">
        <v>28</v>
      </c>
      <c r="C15" s="2">
        <f>SUM(C13*2)</f>
        <v>448</v>
      </c>
    </row>
    <row r="16" spans="1:15" x14ac:dyDescent="0.25">
      <c r="B16" t="s">
        <v>29</v>
      </c>
      <c r="C16" s="2">
        <f>SUM(C13*3)</f>
        <v>672</v>
      </c>
    </row>
    <row r="18" spans="1:1" x14ac:dyDescent="0.25">
      <c r="A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B22" sqref="B22"/>
    </sheetView>
  </sheetViews>
  <sheetFormatPr defaultRowHeight="15" x14ac:dyDescent="0.25"/>
  <cols>
    <col min="7" max="7" width="13.7109375" bestFit="1" customWidth="1"/>
    <col min="8" max="8" width="11.140625" customWidth="1"/>
  </cols>
  <sheetData>
    <row r="1" spans="1:8" x14ac:dyDescent="0.25">
      <c r="A1" t="s">
        <v>37</v>
      </c>
    </row>
    <row r="2" spans="1:8" ht="15.75" thickBot="1" x14ac:dyDescent="0.3"/>
    <row r="3" spans="1:8" ht="15.75" thickBot="1" x14ac:dyDescent="0.3">
      <c r="A3" t="s">
        <v>31</v>
      </c>
      <c r="D3" s="24">
        <v>50</v>
      </c>
    </row>
    <row r="4" spans="1:8" ht="15.75" thickBot="1" x14ac:dyDescent="0.3">
      <c r="A4" t="s">
        <v>17</v>
      </c>
      <c r="D4" s="17">
        <v>0.8</v>
      </c>
    </row>
    <row r="6" spans="1:8" x14ac:dyDescent="0.25">
      <c r="A6" t="s">
        <v>32</v>
      </c>
      <c r="D6" s="4">
        <f>SUM(D3*D4)</f>
        <v>40</v>
      </c>
    </row>
    <row r="7" spans="1:8" x14ac:dyDescent="0.25">
      <c r="A7" t="s">
        <v>33</v>
      </c>
      <c r="D7" s="4">
        <f>SUM(D6*9)</f>
        <v>360</v>
      </c>
      <c r="E7" s="10"/>
    </row>
    <row r="8" spans="1:8" ht="15.75" thickBot="1" x14ac:dyDescent="0.3">
      <c r="E8" s="10"/>
    </row>
    <row r="9" spans="1:8" ht="15.75" thickBot="1" x14ac:dyDescent="0.3">
      <c r="A9" t="s">
        <v>34</v>
      </c>
      <c r="D9" s="21">
        <v>4</v>
      </c>
      <c r="E9" s="31"/>
    </row>
    <row r="10" spans="1:8" x14ac:dyDescent="0.25">
      <c r="A10" s="11" t="s">
        <v>35</v>
      </c>
      <c r="B10" s="11"/>
      <c r="C10" s="11"/>
      <c r="D10" s="12">
        <f>SUM(D9*D7)</f>
        <v>1440</v>
      </c>
      <c r="E10" s="32"/>
    </row>
    <row r="11" spans="1:8" x14ac:dyDescent="0.25">
      <c r="D11" s="4"/>
      <c r="E11" s="32"/>
    </row>
    <row r="12" spans="1:8" x14ac:dyDescent="0.25">
      <c r="D12" s="11"/>
      <c r="E12" s="32"/>
    </row>
    <row r="13" spans="1:8" x14ac:dyDescent="0.25">
      <c r="A13" t="s">
        <v>36</v>
      </c>
      <c r="D13" s="4">
        <f>SUM(D10*12)</f>
        <v>17280</v>
      </c>
      <c r="E13" s="10"/>
    </row>
    <row r="16" spans="1:8" ht="15.75" thickBot="1" x14ac:dyDescent="0.3">
      <c r="A16" s="9" t="s">
        <v>38</v>
      </c>
      <c r="B16" s="9"/>
      <c r="C16" s="9"/>
      <c r="D16" s="9"/>
      <c r="E16" s="9"/>
      <c r="F16" s="9"/>
      <c r="G16" s="9"/>
      <c r="H16" s="9"/>
    </row>
    <row r="18" spans="1:8" x14ac:dyDescent="0.25">
      <c r="A18" t="s">
        <v>43</v>
      </c>
      <c r="D18" s="14" t="s">
        <v>40</v>
      </c>
      <c r="E18" s="14" t="s">
        <v>41</v>
      </c>
      <c r="F18" s="14" t="s">
        <v>30</v>
      </c>
      <c r="G18" s="15">
        <v>75000</v>
      </c>
      <c r="H18" s="12">
        <v>100000</v>
      </c>
    </row>
    <row r="19" spans="1:8" x14ac:dyDescent="0.25">
      <c r="A19" t="s">
        <v>39</v>
      </c>
      <c r="D19" s="13">
        <f>'As Earned Year 1 and 2'!N9</f>
        <v>22512</v>
      </c>
      <c r="E19" s="4">
        <f>D13</f>
        <v>17280</v>
      </c>
      <c r="F19" s="13">
        <f>D19+E19</f>
        <v>39792</v>
      </c>
      <c r="G19" s="16">
        <f>SUM(F19-G18)</f>
        <v>-35208</v>
      </c>
      <c r="H19" s="4">
        <f>SUM(F19-H18)</f>
        <v>-60208</v>
      </c>
    </row>
    <row r="20" spans="1:8" ht="3.75" customHeight="1" x14ac:dyDescent="0.25">
      <c r="A20" s="25"/>
      <c r="B20" s="25"/>
      <c r="C20" s="25"/>
      <c r="D20" s="25"/>
      <c r="E20" s="25"/>
      <c r="F20" s="25"/>
      <c r="G20" s="26"/>
      <c r="H20" s="25"/>
    </row>
    <row r="21" spans="1:8" x14ac:dyDescent="0.25">
      <c r="A21" t="s">
        <v>42</v>
      </c>
      <c r="D21" s="13">
        <f>'Advanced 9 Mo.'!O6</f>
        <v>34608</v>
      </c>
      <c r="E21" s="4">
        <f>D13</f>
        <v>17280</v>
      </c>
      <c r="F21" s="4">
        <f>E21+D21</f>
        <v>51888</v>
      </c>
      <c r="G21" s="16">
        <f>SUM(F21-G18)</f>
        <v>-23112</v>
      </c>
      <c r="H21" s="4">
        <f>SUM(F21-H18)</f>
        <v>-48112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>
      <selection activeCell="B13" sqref="B13"/>
    </sheetView>
  </sheetViews>
  <sheetFormatPr defaultRowHeight="15" x14ac:dyDescent="0.25"/>
  <cols>
    <col min="1" max="16384" width="9.140625" style="33"/>
  </cols>
  <sheetData>
    <row r="1" spans="1:5" ht="23.25" x14ac:dyDescent="0.35">
      <c r="A1" s="39" t="s">
        <v>62</v>
      </c>
    </row>
    <row r="3" spans="1:5" ht="15.75" thickBot="1" x14ac:dyDescent="0.3">
      <c r="A3" s="41" t="s">
        <v>64</v>
      </c>
      <c r="B3" s="42"/>
      <c r="C3" s="42"/>
      <c r="D3" s="42"/>
      <c r="E3" s="43">
        <f>'As Earned Year 1 and 2'!N7</f>
        <v>132</v>
      </c>
    </row>
    <row r="4" spans="1:5" x14ac:dyDescent="0.25">
      <c r="A4" s="37" t="s">
        <v>65</v>
      </c>
      <c r="B4" s="36"/>
      <c r="C4" s="36"/>
      <c r="D4" s="36"/>
      <c r="E4" s="34"/>
    </row>
    <row r="5" spans="1:5" x14ac:dyDescent="0.25">
      <c r="A5" s="19"/>
      <c r="B5" s="36"/>
      <c r="C5" s="36"/>
      <c r="D5" s="36"/>
      <c r="E5" s="34"/>
    </row>
    <row r="6" spans="1:5" ht="15.75" thickBot="1" x14ac:dyDescent="0.3">
      <c r="A6" s="41" t="s">
        <v>63</v>
      </c>
      <c r="B6" s="42"/>
      <c r="C6" s="44"/>
      <c r="D6" s="42"/>
      <c r="E6" s="45">
        <v>0.3</v>
      </c>
    </row>
    <row r="7" spans="1:5" x14ac:dyDescent="0.25">
      <c r="A7" s="35"/>
      <c r="B7" s="36"/>
      <c r="C7" s="36"/>
      <c r="D7" s="36"/>
      <c r="E7" s="34"/>
    </row>
    <row r="8" spans="1:5" ht="15.75" thickBot="1" x14ac:dyDescent="0.3">
      <c r="A8" s="41" t="s">
        <v>66</v>
      </c>
      <c r="B8" s="42"/>
      <c r="C8" s="42"/>
      <c r="D8" s="42"/>
      <c r="E8" s="46">
        <f>SUM(E3/E6)</f>
        <v>440</v>
      </c>
    </row>
    <row r="9" spans="1:5" x14ac:dyDescent="0.25">
      <c r="A9" s="19" t="s">
        <v>67</v>
      </c>
      <c r="B9" s="36"/>
      <c r="C9" s="36"/>
      <c r="D9" s="36"/>
      <c r="E9" s="40">
        <f>SUM(E8/52)</f>
        <v>8.4615384615384617</v>
      </c>
    </row>
    <row r="10" spans="1:5" x14ac:dyDescent="0.25">
      <c r="A10" s="38" t="s">
        <v>26</v>
      </c>
      <c r="B10" s="36"/>
      <c r="C10" s="36"/>
      <c r="D10" s="36"/>
      <c r="E10" s="40">
        <f>SUM(E8/12)</f>
        <v>36.666666666666664</v>
      </c>
    </row>
    <row r="11" spans="1:5" x14ac:dyDescent="0.25">
      <c r="A11" s="36"/>
      <c r="B11" s="36"/>
      <c r="C11" s="36"/>
      <c r="D11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</vt:lpstr>
      <vt:lpstr>As Earned Year 1 and 2</vt:lpstr>
      <vt:lpstr>Advanced 9 Mo.</vt:lpstr>
      <vt:lpstr>FE with Total Annual Income</vt:lpstr>
      <vt:lpstr>Marketing Appointments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Ann Gattorna</dc:creator>
  <cp:lastModifiedBy>Michael Gattorna</cp:lastModifiedBy>
  <dcterms:created xsi:type="dcterms:W3CDTF">2010-11-21T16:24:12Z</dcterms:created>
  <dcterms:modified xsi:type="dcterms:W3CDTF">2018-02-16T16:09:16Z</dcterms:modified>
</cp:coreProperties>
</file>